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Ước tính nhanh" sheetId="1" state="visible" r:id="rId3"/>
    <sheet name="Bóc hạng mục" sheetId="2" state="visible" r:id="rId4"/>
    <sheet name="Hướng dẫn"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6" authorId="0">
      <text>
        <r>
          <rPr>
            <sz val="10"/>
            <rFont val="Arial"/>
            <family val="2"/>
          </rPr>
          <t xml:space="preserve">Số minh họa cách điền, không phải đơn giá của Romo Cons.</t>
        </r>
      </text>
    </comment>
  </commentList>
</comments>
</file>

<file path=xl/sharedStrings.xml><?xml version="1.0" encoding="utf-8"?>
<sst xmlns="http://schemas.openxmlformats.org/spreadsheetml/2006/main" count="114" uniqueCount="96">
  <si>
    <t xml:space="preserve">Ước tính nhanh chi phí cải tạo khách sạn theo 3 mức</t>
  </si>
  <si>
    <t xml:space="preserve">Romo Cons · Ô nền vàng, chữ xanh là ô nhập. Ô nền xanh nhạt là công thức, không sửa.</t>
  </si>
  <si>
    <t xml:space="preserve">1. Thông tin công trình</t>
  </si>
  <si>
    <t xml:space="preserve">Tên khách sạn / địa chỉ</t>
  </si>
  <si>
    <t xml:space="preserve">Tổng diện tích sàn (m²)</t>
  </si>
  <si>
    <t xml:space="preserve">Tính cả sảnh, hành lang, khu kỹ thuật</t>
  </si>
  <si>
    <t xml:space="preserve">Số phòng</t>
  </si>
  <si>
    <t xml:space="preserve">Mốc chi phí xây mới tương đương (đồng/m² sàn)</t>
  </si>
  <si>
    <t xml:space="preserve">Ví dụ: 9,9 triệu/m² từ một khách sạn 3 sao Romo Cons đã thi công (24,65 tỷ / 2.500m²). Thay bằng mốc của hạng sao và khu vực bạn.</t>
  </si>
  <si>
    <t xml:space="preserve">Chi phí xây mới tương đương (đồng)</t>
  </si>
  <si>
    <t xml:space="preserve">2. Tỷ trọng hạng mục trong chi phí xây mới (mặc định: khách sạn 3 sao, Romo Cons bóc tách)</t>
  </si>
  <si>
    <t xml:space="preserve">Hạng mục</t>
  </si>
  <si>
    <t xml:space="preserve">Tối thiểu</t>
  </si>
  <si>
    <t xml:space="preserve">Tối đa</t>
  </si>
  <si>
    <t xml:space="preserve">Ghi chú</t>
  </si>
  <si>
    <t xml:space="preserve">Phần thô (khung, sàn, tường bao)</t>
  </si>
  <si>
    <t xml:space="preserve">Không cần sửa nếu chưa có số liệu riêng.</t>
  </si>
  <si>
    <t xml:space="preserve">Hoàn thiện</t>
  </si>
  <si>
    <t xml:space="preserve">Hệ thống kỹ thuật (điện, nước, điều hòa, PCCC)</t>
  </si>
  <si>
    <t xml:space="preserve">Thang máy</t>
  </si>
  <si>
    <t xml:space="preserve">Móng và san lấp</t>
  </si>
  <si>
    <t xml:space="preserve">3. Giả định riêng cho cải tạo</t>
  </si>
  <si>
    <t xml:space="preserve">Giả định</t>
  </si>
  <si>
    <t xml:space="preserve">Mức 1: phần hoàn thiện phải làm lại (% chi phí xây mới)</t>
  </si>
  <si>
    <t xml:space="preserve">Sơn, đồ vải, đèn, sửa cục bộ. Ước tính.</t>
  </si>
  <si>
    <t xml:space="preserve">Mức 3: phá dỡ, vận chuyển phế thải, gia cố (% chi phí xây mới)</t>
  </si>
  <si>
    <t xml:space="preserve">Giả định minh họa; thay theo kết quả khảo sát.</t>
  </si>
  <si>
    <t xml:space="preserve">Dự phòng hiện trạng ẩn (% chi phí cải tạo)</t>
  </si>
  <si>
    <t xml:space="preserve">Cải tạo sâu nên có dự phòng riêng; Romo khuyến nghị xác nhận theo khảo sát.</t>
  </si>
  <si>
    <t xml:space="preserve">4. Kết quả ước tính chi phí cải tạo khách sạn</t>
  </si>
  <si>
    <t xml:space="preserve">Mức cải tạo</t>
  </si>
  <si>
    <t xml:space="preserve">Tỷ lệ tối thiểu</t>
  </si>
  <si>
    <t xml:space="preserve">Tỷ lệ tối đa</t>
  </si>
  <si>
    <t xml:space="preserve">Chi phí tối thiểu (đồng)</t>
  </si>
  <si>
    <t xml:space="preserve">Chi phí tối đa (đồng)</t>
  </si>
  <si>
    <t xml:space="preserve">Bình quân mỗi phòng (tối thiểu - tối đa, đồng)</t>
  </si>
  <si>
    <t xml:space="preserve">Mức 1: sơn sửa bề mặt</t>
  </si>
  <si>
    <t xml:space="preserve">Mức 2: thay hoàn thiện và MEP</t>
  </si>
  <si>
    <t xml:space="preserve">Mức 3: chỉ giữ khung</t>
  </si>
  <si>
    <t xml:space="preserve">Mức 3 cộng dự phòng hiện trạng ẩn</t>
  </si>
  <si>
    <t xml:space="preserve">Chưa gồm: nội thất rời, thiết bị vận hành, thuế, chi phí mất doanh thu trong thời gian thi công.</t>
  </si>
  <si>
    <t xml:space="preserve">Đây là khung ngân sách trước khi có thiết kế. Chi phí thật chỉ chốt được sau khảo sát hiện trạng và thiết kế cải tạo.</t>
  </si>
  <si>
    <t xml:space="preserve">Hướng dẫn chi tiết: romocons.vn/chi-phi-cai-tao-khach-san/ · Hotline Romo Cons 0983 749 486</t>
  </si>
  <si>
    <t xml:space="preserve">Dự toán chi phí cải tạo khách sạn theo hạng mục</t>
  </si>
  <si>
    <t xml:space="preserve">Điền khối lượng và đơn giá theo báo giá nhà thầu. Dòng số 2 (Vận chuyển phế thải) là ví dụ minh họa cách điền, số không phải đơn giá chính thức.</t>
  </si>
  <si>
    <t xml:space="preserve">#</t>
  </si>
  <si>
    <t xml:space="preserve">ĐVT</t>
  </si>
  <si>
    <t xml:space="preserve">Khối lượng</t>
  </si>
  <si>
    <t xml:space="preserve">Đơn giá (đồng)</t>
  </si>
  <si>
    <t xml:space="preserve">Thành tiền (đồng)</t>
  </si>
  <si>
    <t xml:space="preserve">Ghi chú, nhà thầu báo</t>
  </si>
  <si>
    <t xml:space="preserve">Phá dỡ hoàn thiện cũ (trần, gạch, tường ngăn)</t>
  </si>
  <si>
    <t xml:space="preserve">m²</t>
  </si>
  <si>
    <t xml:space="preserve">Vận chuyển phế thải</t>
  </si>
  <si>
    <t xml:space="preserve">chuyến</t>
  </si>
  <si>
    <t xml:space="preserve">Ví dụ minh họa, thay bằng báo giá thật</t>
  </si>
  <si>
    <t xml:space="preserve">Gia cố kết cấu (cột, dầm, sàn)</t>
  </si>
  <si>
    <t xml:space="preserve">gói</t>
  </si>
  <si>
    <t xml:space="preserve">Chống thấm (mái, sàn vệ sinh, tường ngoài)</t>
  </si>
  <si>
    <t xml:space="preserve">Xây, trát lại</t>
  </si>
  <si>
    <t xml:space="preserve">Hệ thống điện (tủ điện, dây, ổ cắm, chiếu sáng)</t>
  </si>
  <si>
    <t xml:space="preserve">m² sàn</t>
  </si>
  <si>
    <t xml:space="preserve">Hệ thống cấp thoát nước, nước nóng</t>
  </si>
  <si>
    <t xml:space="preserve">Điều hòa, thông gió</t>
  </si>
  <si>
    <t xml:space="preserve">PCCC (báo cháy, chữa cháy, cửa ngăn cháy)</t>
  </si>
  <si>
    <t xml:space="preserve">bộ</t>
  </si>
  <si>
    <t xml:space="preserve">Trần thạch cao</t>
  </si>
  <si>
    <t xml:space="preserve">Ốp lát tường, sàn</t>
  </si>
  <si>
    <t xml:space="preserve">Sàn phòng (gỗ, SPC...)</t>
  </si>
  <si>
    <t xml:space="preserve">Sơn bả</t>
  </si>
  <si>
    <t xml:space="preserve">Cửa, vách kính</t>
  </si>
  <si>
    <t xml:space="preserve">Thiết bị vệ sinh</t>
  </si>
  <si>
    <t xml:space="preserve">Nội thất rời (giường, tủ, rèm...)</t>
  </si>
  <si>
    <t xml:space="preserve">phòng</t>
  </si>
  <si>
    <t xml:space="preserve">Mặt tiền, biển hiệu</t>
  </si>
  <si>
    <t xml:space="preserve">Khác</t>
  </si>
  <si>
    <t xml:space="preserve">Cộng hạng mục</t>
  </si>
  <si>
    <t xml:space="preserve">Dự phòng hiện trạng ẩn (%)</t>
  </si>
  <si>
    <t xml:space="preserve">TỔNG CHI PHÍ CẢI TẠO (chưa thuế)</t>
  </si>
  <si>
    <t xml:space="preserve">Bình quân mỗi m² sàn</t>
  </si>
  <si>
    <t xml:space="preserve">Bình quân mỗi phòng</t>
  </si>
  <si>
    <t xml:space="preserve">So với chi phí xây mới tương đương</t>
  </si>
  <si>
    <t xml:space="preserve">Diện tích sàn, số phòng và mốc xây mới lấy từ sheet "Ước tính nhanh" (chữ xanh lá là liên kết sheet).</t>
  </si>
  <si>
    <t xml:space="preserve">Hướng dẫn sử dụng</t>
  </si>
  <si>
    <t xml:space="preserve">1. Sheet "Ước tính nhanh": nhập diện tích sàn, số phòng và mốc chi phí xây mới tương đương. Bảng kết quả ra chi phí cải tạo khách sạn tối thiểu, tối đa cho 3 mức, kèm bình quân mỗi phòng.</t>
  </si>
  <si>
    <t xml:space="preserve">2. Tỷ trọng hạng mục mặc định là số liệu Romo Cons bóc tách cho khách sạn 3 sao xây mới. Chỉ sửa khi bạn có số liệu riêng.</t>
  </si>
  <si>
    <t xml:space="preserve">3. Sheet "Bóc hạng mục": khi đã có báo giá, điền khối lượng và đơn giá từng hạng mục để ra tổng chi phí, bình quân mỗi m², mỗi phòng và tỷ lệ so với xây mới. Dòng 2 (Vận chuyển phế thải) là ví dụ cách điền, hãy thay bằng số thật.</t>
  </si>
  <si>
    <t xml:space="preserve">4. Dùng cùng danh sách hạng mục này để so sánh báo giá của các nhà thầu. Hạng mục nào nhà thầu không báo, ghi rõ ở cột Ghi chú.</t>
  </si>
  <si>
    <t xml:space="preserve">Ba mức cải tạo</t>
  </si>
  <si>
    <t xml:space="preserve">• Mức 1, sơn sửa bề mặt: sơn, đồ vải, đèn, sửa cục bộ. Giữ kết cấu, MEP, phần lớn hoàn thiện.</t>
  </si>
  <si>
    <t xml:space="preserve">• Mức 2, thay hoàn thiện và MEP: trần, sàn, ốp lát, cửa, điện nước, điều hòa, chống thấm vệ sinh.</t>
  </si>
  <si>
    <t xml:space="preserve">• Mức 3, chỉ giữ khung: phá dỡ toàn bộ hoàn thiện và tường ngăn, gia cố, làm mới MEP, PCCC, thang máy, bố cục lại phòng.</t>
  </si>
  <si>
    <t xml:space="preserve">Lưu ý</t>
  </si>
  <si>
    <t xml:space="preserve">• Kết quả là khung ngân sách, không phải báo giá. Chưa gồm nội thất rời (trừ khi bạn điền ở sheet 2), thiết bị vận hành, thuế và chi phí mất doanh thu.</t>
  </si>
  <si>
    <t xml:space="preserve">• Chi phí cải tạo khách sạn hay đội lên vì hiện trạng ẩn (thép rỉ, ống âm mục, thấm lan rộng). Nên khảo sát, đục thăm dò trước khi chốt dự toán.</t>
  </si>
  <si>
    <t xml:space="preserve">Bài viết đi kèm: Chi phí cải tạo khách sạn: 3 mức cải tạo, cách tính theo m² và dự toán mẫu 20 phòng (romocons.vn/chi-phi-cai-tao-khach-san/). Romo Cons · Hotline 0983 749 486</t>
  </si>
</sst>
</file>

<file path=xl/styles.xml><?xml version="1.0" encoding="utf-8"?>
<styleSheet xmlns="http://schemas.openxmlformats.org/spreadsheetml/2006/main">
  <numFmts count="5">
    <numFmt numFmtId="164" formatCode="General"/>
    <numFmt numFmtId="165" formatCode="#,##0"/>
    <numFmt numFmtId="166" formatCode="#,##0;\(#,##0\);\-"/>
    <numFmt numFmtId="167" formatCode="0.0%"/>
    <numFmt numFmtId="168" formatCode="#,##0.0"/>
  </numFmts>
  <fonts count="15">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55555"/>
      <name val="Arial"/>
      <family val="0"/>
      <charset val="1"/>
    </font>
    <font>
      <b val="true"/>
      <sz val="12"/>
      <color rgb="FF1F3864"/>
      <name val="Arial"/>
      <family val="0"/>
      <charset val="1"/>
    </font>
    <font>
      <sz val="10"/>
      <color rgb="FF222222"/>
      <name val="Arial"/>
      <family val="0"/>
      <charset val="1"/>
    </font>
    <font>
      <sz val="10"/>
      <color rgb="FF0000FF"/>
      <name val="Arial"/>
      <family val="0"/>
      <charset val="1"/>
    </font>
    <font>
      <b val="true"/>
      <sz val="10"/>
      <color rgb="FF222222"/>
      <name val="Arial"/>
      <family val="0"/>
      <charset val="1"/>
    </font>
    <font>
      <b val="true"/>
      <sz val="10"/>
      <color rgb="FFFFFFFF"/>
      <name val="Arial"/>
      <family val="0"/>
      <charset val="1"/>
    </font>
    <font>
      <b val="true"/>
      <sz val="10"/>
      <color rgb="FF1F3864"/>
      <name val="Arial"/>
      <family val="0"/>
      <charset val="1"/>
    </font>
    <font>
      <sz val="11"/>
      <color rgb="FF008000"/>
      <name val="Arial"/>
      <family val="0"/>
      <charset val="1"/>
    </font>
    <font>
      <sz val="10"/>
      <name val="Arial"/>
      <family val="2"/>
    </font>
    <font>
      <b val="true"/>
      <sz val="13"/>
      <color rgb="FF1F3864"/>
      <name val="Arial"/>
      <family val="0"/>
      <charset val="1"/>
    </font>
  </fonts>
  <fills count="5">
    <fill>
      <patternFill patternType="none"/>
    </fill>
    <fill>
      <patternFill patternType="gray125"/>
    </fill>
    <fill>
      <patternFill patternType="solid">
        <fgColor rgb="FFFFF2CC"/>
        <bgColor rgb="FFEEF3F9"/>
      </patternFill>
    </fill>
    <fill>
      <patternFill patternType="solid">
        <fgColor rgb="FFEEF3F9"/>
        <bgColor rgb="FFFFFFFF"/>
      </patternFill>
    </fill>
    <fill>
      <patternFill patternType="solid">
        <fgColor rgb="FF1F3864"/>
        <bgColor rgb="FF333399"/>
      </patternFill>
    </fill>
  </fills>
  <borders count="2">
    <border diagonalUp="false" diagonalDown="false">
      <left/>
      <right/>
      <top/>
      <bottom/>
      <diagonal/>
    </border>
    <border diagonalUp="false" diagonalDown="false">
      <left style="thin">
        <color rgb="FFB8C4D6"/>
      </left>
      <right style="thin">
        <color rgb="FFB8C4D6"/>
      </right>
      <top style="thin">
        <color rgb="FFB8C4D6"/>
      </top>
      <bottom style="thin">
        <color rgb="FFB8C4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left"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6" fontId="7"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right" vertical="bottom" textRotation="0" wrapText="false" indent="0" shrinkToFit="false"/>
      <protection locked="true" hidden="false"/>
    </xf>
    <xf numFmtId="167" fontId="12" fillId="3"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4D6"/>
      <rgbColor rgb="FF808080"/>
      <rgbColor rgb="FF9999FF"/>
      <rgbColor rgb="FF993366"/>
      <rgbColor rgb="FFFFF2CC"/>
      <rgbColor rgb="FFEEF3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86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5" min="2" style="0" width="18"/>
    <col collapsed="false" customWidth="true" hidden="false" outlineLevel="0" max="6" min="6" style="0" width="4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c r="B5" s="5"/>
      <c r="C5" s="5"/>
      <c r="D5" s="5"/>
      <c r="E5" s="5"/>
      <c r="F5" s="6"/>
    </row>
    <row r="6" customFormat="false" ht="15" hidden="false" customHeight="false" outlineLevel="0" collapsed="false">
      <c r="A6" s="4" t="s">
        <v>4</v>
      </c>
      <c r="B6" s="7" t="n">
        <v>1000</v>
      </c>
      <c r="F6" s="6" t="s">
        <v>5</v>
      </c>
    </row>
    <row r="7" customFormat="false" ht="15" hidden="false" customHeight="false" outlineLevel="0" collapsed="false">
      <c r="A7" s="4" t="s">
        <v>6</v>
      </c>
      <c r="B7" s="7" t="n">
        <v>20</v>
      </c>
      <c r="F7" s="6"/>
    </row>
    <row r="8" customFormat="false" ht="32.8" hidden="false" customHeight="false" outlineLevel="0" collapsed="false">
      <c r="A8" s="4" t="s">
        <v>7</v>
      </c>
      <c r="B8" s="8" t="n">
        <v>9900000</v>
      </c>
      <c r="F8" s="6" t="s">
        <v>8</v>
      </c>
    </row>
    <row r="9" customFormat="false" ht="15" hidden="false" customHeight="false" outlineLevel="0" collapsed="false">
      <c r="A9" s="9" t="s">
        <v>9</v>
      </c>
      <c r="B9" s="10" t="n">
        <f aca="false">$B$6*$B$8</f>
        <v>9900000000</v>
      </c>
    </row>
    <row r="11" customFormat="false" ht="15" hidden="false" customHeight="false" outlineLevel="0" collapsed="false">
      <c r="A11" s="3" t="s">
        <v>10</v>
      </c>
    </row>
    <row r="12" customFormat="false" ht="15" hidden="false" customHeight="false" outlineLevel="0" collapsed="false">
      <c r="A12" s="11" t="s">
        <v>11</v>
      </c>
      <c r="B12" s="11" t="s">
        <v>12</v>
      </c>
      <c r="C12" s="11" t="s">
        <v>13</v>
      </c>
      <c r="D12" s="11"/>
      <c r="E12" s="11"/>
      <c r="F12" s="11" t="s">
        <v>14</v>
      </c>
    </row>
    <row r="13" customFormat="false" ht="15" hidden="false" customHeight="false" outlineLevel="0" collapsed="false">
      <c r="A13" s="4" t="s">
        <v>15</v>
      </c>
      <c r="B13" s="12" t="n">
        <v>0.4</v>
      </c>
      <c r="C13" s="12" t="n">
        <v>0.5</v>
      </c>
      <c r="F13" s="2" t="s">
        <v>16</v>
      </c>
    </row>
    <row r="14" customFormat="false" ht="15" hidden="false" customHeight="false" outlineLevel="0" collapsed="false">
      <c r="A14" s="4" t="s">
        <v>17</v>
      </c>
      <c r="B14" s="12" t="n">
        <v>0.22</v>
      </c>
      <c r="C14" s="12" t="n">
        <v>0.28</v>
      </c>
    </row>
    <row r="15" customFormat="false" ht="15" hidden="false" customHeight="false" outlineLevel="0" collapsed="false">
      <c r="A15" s="4" t="s">
        <v>18</v>
      </c>
      <c r="B15" s="12" t="n">
        <v>0.12</v>
      </c>
      <c r="C15" s="12" t="n">
        <v>0.18</v>
      </c>
    </row>
    <row r="16" customFormat="false" ht="15" hidden="false" customHeight="false" outlineLevel="0" collapsed="false">
      <c r="A16" s="4" t="s">
        <v>19</v>
      </c>
      <c r="B16" s="12" t="n">
        <v>0.05</v>
      </c>
      <c r="C16" s="12" t="n">
        <v>0.07</v>
      </c>
    </row>
    <row r="17" customFormat="false" ht="15" hidden="false" customHeight="false" outlineLevel="0" collapsed="false">
      <c r="A17" s="4" t="s">
        <v>20</v>
      </c>
      <c r="B17" s="12" t="n">
        <v>0.02</v>
      </c>
      <c r="C17" s="12" t="n">
        <v>0.03</v>
      </c>
    </row>
    <row r="19" customFormat="false" ht="15" hidden="false" customHeight="false" outlineLevel="0" collapsed="false">
      <c r="A19" s="3" t="s">
        <v>21</v>
      </c>
    </row>
    <row r="20" customFormat="false" ht="15" hidden="false" customHeight="false" outlineLevel="0" collapsed="false">
      <c r="A20" s="11" t="s">
        <v>22</v>
      </c>
      <c r="B20" s="11" t="s">
        <v>12</v>
      </c>
      <c r="C20" s="11" t="s">
        <v>13</v>
      </c>
      <c r="D20" s="11"/>
      <c r="E20" s="11"/>
      <c r="F20" s="11" t="s">
        <v>14</v>
      </c>
    </row>
    <row r="21" customFormat="false" ht="15" hidden="false" customHeight="false" outlineLevel="0" collapsed="false">
      <c r="A21" s="13" t="s">
        <v>23</v>
      </c>
      <c r="B21" s="12" t="n">
        <v>0.05</v>
      </c>
      <c r="C21" s="12" t="n">
        <v>0.1</v>
      </c>
      <c r="F21" s="2" t="s">
        <v>24</v>
      </c>
    </row>
    <row r="22" customFormat="false" ht="23.85" hidden="false" customHeight="false" outlineLevel="0" collapsed="false">
      <c r="A22" s="13" t="s">
        <v>25</v>
      </c>
      <c r="B22" s="12" t="n">
        <v>0.05</v>
      </c>
      <c r="C22" s="12" t="n">
        <v>0.1</v>
      </c>
      <c r="F22" s="2" t="s">
        <v>26</v>
      </c>
    </row>
    <row r="23" customFormat="false" ht="15" hidden="false" customHeight="false" outlineLevel="0" collapsed="false">
      <c r="A23" s="4" t="s">
        <v>27</v>
      </c>
      <c r="B23" s="12" t="n">
        <v>0.1</v>
      </c>
      <c r="F23" s="2" t="s">
        <v>28</v>
      </c>
    </row>
    <row r="25" customFormat="false" ht="15" hidden="false" customHeight="false" outlineLevel="0" collapsed="false">
      <c r="A25" s="3" t="s">
        <v>29</v>
      </c>
    </row>
    <row r="26" customFormat="false" ht="30" hidden="false" customHeight="true" outlineLevel="0" collapsed="false">
      <c r="A26" s="11" t="s">
        <v>30</v>
      </c>
      <c r="B26" s="11" t="s">
        <v>31</v>
      </c>
      <c r="C26" s="11" t="s">
        <v>32</v>
      </c>
      <c r="D26" s="11" t="s">
        <v>33</v>
      </c>
      <c r="E26" s="11" t="s">
        <v>34</v>
      </c>
      <c r="F26" s="11" t="s">
        <v>35</v>
      </c>
    </row>
    <row r="27" customFormat="false" ht="30" hidden="false" customHeight="true" outlineLevel="0" collapsed="false">
      <c r="A27" s="14" t="s">
        <v>36</v>
      </c>
      <c r="B27" s="15" t="n">
        <f aca="false">B21</f>
        <v>0.05</v>
      </c>
      <c r="C27" s="15" t="n">
        <f aca="false">C21</f>
        <v>0.1</v>
      </c>
      <c r="D27" s="10" t="n">
        <f aca="false">B27*$B$9</f>
        <v>495000000</v>
      </c>
      <c r="E27" s="10" t="n">
        <f aca="false">C27*$B$9</f>
        <v>990000000</v>
      </c>
      <c r="F27" s="16" t="str">
        <f aca="false">IF($B$7&gt;0,TEXT(D27/$B$7,"#,##0")&amp;" - "&amp;TEXT(E27/$B$7,"#,##0"),"")</f>
        <v>24,750,000 - 49,500,000</v>
      </c>
    </row>
    <row r="28" customFormat="false" ht="30" hidden="false" customHeight="true" outlineLevel="0" collapsed="false">
      <c r="A28" s="14" t="s">
        <v>37</v>
      </c>
      <c r="B28" s="15" t="n">
        <f aca="false">B14+B15</f>
        <v>0.34</v>
      </c>
      <c r="C28" s="15" t="n">
        <f aca="false">C14+C15</f>
        <v>0.46</v>
      </c>
      <c r="D28" s="10" t="n">
        <f aca="false">B28*$B$9</f>
        <v>3366000000</v>
      </c>
      <c r="E28" s="10" t="n">
        <f aca="false">C28*$B$9</f>
        <v>4554000000</v>
      </c>
      <c r="F28" s="16" t="str">
        <f aca="false">IF($B$7&gt;0,TEXT(D28/$B$7,"#,##0")&amp;" - "&amp;TEXT(E28/$B$7,"#,##0"),"")</f>
        <v>168,300,000 - 227,700,000</v>
      </c>
    </row>
    <row r="29" customFormat="false" ht="30" hidden="false" customHeight="true" outlineLevel="0" collapsed="false">
      <c r="A29" s="14" t="s">
        <v>38</v>
      </c>
      <c r="B29" s="15" t="n">
        <f aca="false">B14+B15+B16+B22</f>
        <v>0.44</v>
      </c>
      <c r="C29" s="15" t="n">
        <f aca="false">C14+C15+C16+C22</f>
        <v>0.63</v>
      </c>
      <c r="D29" s="10" t="n">
        <f aca="false">B29*$B$9</f>
        <v>4356000000</v>
      </c>
      <c r="E29" s="10" t="n">
        <f aca="false">C29*$B$9</f>
        <v>6237000000</v>
      </c>
      <c r="F29" s="16" t="str">
        <f aca="false">IF($B$7&gt;0,TEXT(D29/$B$7,"#,##0")&amp;" - "&amp;TEXT(E29/$B$7,"#,##0"),"")</f>
        <v>217,800,000 - 311,850,000</v>
      </c>
    </row>
    <row r="30" customFormat="false" ht="30" hidden="false" customHeight="true" outlineLevel="0" collapsed="false"/>
    <row r="31" customFormat="false" ht="30" hidden="false" customHeight="true" outlineLevel="0" collapsed="false">
      <c r="A31" s="14" t="s">
        <v>39</v>
      </c>
      <c r="D31" s="10" t="n">
        <f aca="false">D29*(1+$B$23)</f>
        <v>4791600000</v>
      </c>
      <c r="E31" s="10" t="n">
        <f aca="false">E29*(1+$B$23)</f>
        <v>6860700000</v>
      </c>
    </row>
    <row r="33" customFormat="false" ht="15" hidden="false" customHeight="false" outlineLevel="0" collapsed="false">
      <c r="A33" s="2" t="s">
        <v>40</v>
      </c>
    </row>
    <row r="34" customFormat="false" ht="15" hidden="false" customHeight="false" outlineLevel="0" collapsed="false">
      <c r="A34" s="2" t="s">
        <v>41</v>
      </c>
    </row>
    <row r="35" customFormat="false" ht="15" hidden="false" customHeight="false" outlineLevel="0" collapsed="false">
      <c r="A35" s="2" t="s">
        <v>42</v>
      </c>
    </row>
  </sheetData>
  <mergeCells count="1">
    <mergeCell ref="B5:E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9"/>
    <col collapsed="false" customWidth="true" hidden="false" outlineLevel="0" max="4" min="4" style="0" width="14"/>
    <col collapsed="false" customWidth="true" hidden="false" outlineLevel="0" max="5" min="5" style="0" width="18"/>
    <col collapsed="false" customWidth="true" hidden="false" outlineLevel="0" max="6" min="6" style="0" width="20"/>
    <col collapsed="false" customWidth="true" hidden="false" outlineLevel="0" max="7" min="7" style="0" width="38"/>
  </cols>
  <sheetData>
    <row r="1" customFormat="false" ht="18.55" hidden="false" customHeight="false" outlineLevel="0" collapsed="false">
      <c r="A1" s="1" t="s">
        <v>43</v>
      </c>
    </row>
    <row r="2" customFormat="false" ht="15" hidden="false" customHeight="false" outlineLevel="0" collapsed="false">
      <c r="A2" s="2" t="s">
        <v>44</v>
      </c>
    </row>
    <row r="4" customFormat="false" ht="15" hidden="false" customHeight="false" outlineLevel="0" collapsed="false">
      <c r="A4" s="11" t="s">
        <v>45</v>
      </c>
      <c r="B4" s="11" t="s">
        <v>11</v>
      </c>
      <c r="C4" s="11" t="s">
        <v>46</v>
      </c>
      <c r="D4" s="11" t="s">
        <v>47</v>
      </c>
      <c r="E4" s="11" t="s">
        <v>48</v>
      </c>
      <c r="F4" s="11" t="s">
        <v>49</v>
      </c>
      <c r="G4" s="11" t="s">
        <v>50</v>
      </c>
    </row>
    <row r="5" customFormat="false" ht="15" hidden="false" customHeight="false" outlineLevel="0" collapsed="false">
      <c r="A5" s="17" t="n">
        <v>1</v>
      </c>
      <c r="B5" s="18" t="s">
        <v>51</v>
      </c>
      <c r="C5" s="17" t="s">
        <v>52</v>
      </c>
      <c r="D5" s="19"/>
      <c r="E5" s="8"/>
      <c r="F5" s="20" t="n">
        <f aca="false">IF(AND(ISNUMBER(D5),ISNUMBER(E5)),D5*E5,0)</f>
        <v>0</v>
      </c>
      <c r="G5" s="5"/>
    </row>
    <row r="6" customFormat="false" ht="15" hidden="false" customHeight="false" outlineLevel="0" collapsed="false">
      <c r="A6" s="17" t="n">
        <v>2</v>
      </c>
      <c r="B6" s="18" t="s">
        <v>53</v>
      </c>
      <c r="C6" s="17" t="s">
        <v>54</v>
      </c>
      <c r="D6" s="19" t="n">
        <v>30</v>
      </c>
      <c r="E6" s="8" t="n">
        <v>1500000</v>
      </c>
      <c r="F6" s="20" t="n">
        <f aca="false">IF(AND(ISNUMBER(D6),ISNUMBER(E6)),D6*E6,0)</f>
        <v>45000000</v>
      </c>
      <c r="G6" s="5" t="s">
        <v>55</v>
      </c>
    </row>
    <row r="7" customFormat="false" ht="15" hidden="false" customHeight="false" outlineLevel="0" collapsed="false">
      <c r="A7" s="17" t="n">
        <v>3</v>
      </c>
      <c r="B7" s="18" t="s">
        <v>56</v>
      </c>
      <c r="C7" s="17" t="s">
        <v>57</v>
      </c>
      <c r="D7" s="19"/>
      <c r="E7" s="8"/>
      <c r="F7" s="20" t="n">
        <f aca="false">IF(AND(ISNUMBER(D7),ISNUMBER(E7)),D7*E7,0)</f>
        <v>0</v>
      </c>
      <c r="G7" s="5"/>
    </row>
    <row r="8" customFormat="false" ht="15" hidden="false" customHeight="false" outlineLevel="0" collapsed="false">
      <c r="A8" s="17" t="n">
        <v>4</v>
      </c>
      <c r="B8" s="18" t="s">
        <v>58</v>
      </c>
      <c r="C8" s="17" t="s">
        <v>52</v>
      </c>
      <c r="D8" s="19"/>
      <c r="E8" s="8"/>
      <c r="F8" s="20" t="n">
        <f aca="false">IF(AND(ISNUMBER(D8),ISNUMBER(E8)),D8*E8,0)</f>
        <v>0</v>
      </c>
      <c r="G8" s="5"/>
    </row>
    <row r="9" customFormat="false" ht="15" hidden="false" customHeight="false" outlineLevel="0" collapsed="false">
      <c r="A9" s="17" t="n">
        <v>5</v>
      </c>
      <c r="B9" s="18" t="s">
        <v>59</v>
      </c>
      <c r="C9" s="17" t="s">
        <v>52</v>
      </c>
      <c r="D9" s="19"/>
      <c r="E9" s="8"/>
      <c r="F9" s="20" t="n">
        <f aca="false">IF(AND(ISNUMBER(D9),ISNUMBER(E9)),D9*E9,0)</f>
        <v>0</v>
      </c>
      <c r="G9" s="5"/>
    </row>
    <row r="10" customFormat="false" ht="15" hidden="false" customHeight="false" outlineLevel="0" collapsed="false">
      <c r="A10" s="17" t="n">
        <v>6</v>
      </c>
      <c r="B10" s="18" t="s">
        <v>60</v>
      </c>
      <c r="C10" s="17" t="s">
        <v>61</v>
      </c>
      <c r="D10" s="19"/>
      <c r="E10" s="8"/>
      <c r="F10" s="20" t="n">
        <f aca="false">IF(AND(ISNUMBER(D10),ISNUMBER(E10)),D10*E10,0)</f>
        <v>0</v>
      </c>
      <c r="G10" s="5"/>
    </row>
    <row r="11" customFormat="false" ht="15" hidden="false" customHeight="false" outlineLevel="0" collapsed="false">
      <c r="A11" s="17" t="n">
        <v>7</v>
      </c>
      <c r="B11" s="18" t="s">
        <v>62</v>
      </c>
      <c r="C11" s="17" t="s">
        <v>61</v>
      </c>
      <c r="D11" s="19"/>
      <c r="E11" s="8"/>
      <c r="F11" s="20" t="n">
        <f aca="false">IF(AND(ISNUMBER(D11),ISNUMBER(E11)),D11*E11,0)</f>
        <v>0</v>
      </c>
      <c r="G11" s="5"/>
    </row>
    <row r="12" customFormat="false" ht="15" hidden="false" customHeight="false" outlineLevel="0" collapsed="false">
      <c r="A12" s="17" t="n">
        <v>8</v>
      </c>
      <c r="B12" s="18" t="s">
        <v>63</v>
      </c>
      <c r="C12" s="17" t="s">
        <v>57</v>
      </c>
      <c r="D12" s="19"/>
      <c r="E12" s="8"/>
      <c r="F12" s="20" t="n">
        <f aca="false">IF(AND(ISNUMBER(D12),ISNUMBER(E12)),D12*E12,0)</f>
        <v>0</v>
      </c>
      <c r="G12" s="5"/>
    </row>
    <row r="13" customFormat="false" ht="15" hidden="false" customHeight="false" outlineLevel="0" collapsed="false">
      <c r="A13" s="17" t="n">
        <v>9</v>
      </c>
      <c r="B13" s="18" t="s">
        <v>64</v>
      </c>
      <c r="C13" s="17" t="s">
        <v>57</v>
      </c>
      <c r="D13" s="19"/>
      <c r="E13" s="8"/>
      <c r="F13" s="20" t="n">
        <f aca="false">IF(AND(ISNUMBER(D13),ISNUMBER(E13)),D13*E13,0)</f>
        <v>0</v>
      </c>
      <c r="G13" s="5"/>
    </row>
    <row r="14" customFormat="false" ht="15" hidden="false" customHeight="false" outlineLevel="0" collapsed="false">
      <c r="A14" s="17" t="n">
        <v>10</v>
      </c>
      <c r="B14" s="18" t="s">
        <v>19</v>
      </c>
      <c r="C14" s="17" t="s">
        <v>65</v>
      </c>
      <c r="D14" s="19"/>
      <c r="E14" s="8"/>
      <c r="F14" s="20" t="n">
        <f aca="false">IF(AND(ISNUMBER(D14),ISNUMBER(E14)),D14*E14,0)</f>
        <v>0</v>
      </c>
      <c r="G14" s="5"/>
    </row>
    <row r="15" customFormat="false" ht="15" hidden="false" customHeight="false" outlineLevel="0" collapsed="false">
      <c r="A15" s="17" t="n">
        <v>11</v>
      </c>
      <c r="B15" s="18" t="s">
        <v>66</v>
      </c>
      <c r="C15" s="17" t="s">
        <v>52</v>
      </c>
      <c r="D15" s="19"/>
      <c r="E15" s="8"/>
      <c r="F15" s="20" t="n">
        <f aca="false">IF(AND(ISNUMBER(D15),ISNUMBER(E15)),D15*E15,0)</f>
        <v>0</v>
      </c>
      <c r="G15" s="5"/>
    </row>
    <row r="16" customFormat="false" ht="15" hidden="false" customHeight="false" outlineLevel="0" collapsed="false">
      <c r="A16" s="17" t="n">
        <v>12</v>
      </c>
      <c r="B16" s="18" t="s">
        <v>67</v>
      </c>
      <c r="C16" s="17" t="s">
        <v>52</v>
      </c>
      <c r="D16" s="19"/>
      <c r="E16" s="8"/>
      <c r="F16" s="20" t="n">
        <f aca="false">IF(AND(ISNUMBER(D16),ISNUMBER(E16)),D16*E16,0)</f>
        <v>0</v>
      </c>
      <c r="G16" s="5"/>
    </row>
    <row r="17" customFormat="false" ht="15" hidden="false" customHeight="false" outlineLevel="0" collapsed="false">
      <c r="A17" s="17" t="n">
        <v>13</v>
      </c>
      <c r="B17" s="18" t="s">
        <v>68</v>
      </c>
      <c r="C17" s="17" t="s">
        <v>52</v>
      </c>
      <c r="D17" s="19"/>
      <c r="E17" s="8"/>
      <c r="F17" s="20" t="n">
        <f aca="false">IF(AND(ISNUMBER(D17),ISNUMBER(E17)),D17*E17,0)</f>
        <v>0</v>
      </c>
      <c r="G17" s="5"/>
    </row>
    <row r="18" customFormat="false" ht="15" hidden="false" customHeight="false" outlineLevel="0" collapsed="false">
      <c r="A18" s="17" t="n">
        <v>14</v>
      </c>
      <c r="B18" s="18" t="s">
        <v>69</v>
      </c>
      <c r="C18" s="17" t="s">
        <v>52</v>
      </c>
      <c r="D18" s="19"/>
      <c r="E18" s="8"/>
      <c r="F18" s="20" t="n">
        <f aca="false">IF(AND(ISNUMBER(D18),ISNUMBER(E18)),D18*E18,0)</f>
        <v>0</v>
      </c>
      <c r="G18" s="5"/>
    </row>
    <row r="19" customFormat="false" ht="15" hidden="false" customHeight="false" outlineLevel="0" collapsed="false">
      <c r="A19" s="17" t="n">
        <v>15</v>
      </c>
      <c r="B19" s="18" t="s">
        <v>70</v>
      </c>
      <c r="C19" s="17" t="s">
        <v>65</v>
      </c>
      <c r="D19" s="19"/>
      <c r="E19" s="8"/>
      <c r="F19" s="20" t="n">
        <f aca="false">IF(AND(ISNUMBER(D19),ISNUMBER(E19)),D19*E19,0)</f>
        <v>0</v>
      </c>
      <c r="G19" s="5"/>
    </row>
    <row r="20" customFormat="false" ht="15" hidden="false" customHeight="false" outlineLevel="0" collapsed="false">
      <c r="A20" s="17" t="n">
        <v>16</v>
      </c>
      <c r="B20" s="18" t="s">
        <v>71</v>
      </c>
      <c r="C20" s="17" t="s">
        <v>65</v>
      </c>
      <c r="D20" s="19"/>
      <c r="E20" s="8"/>
      <c r="F20" s="20" t="n">
        <f aca="false">IF(AND(ISNUMBER(D20),ISNUMBER(E20)),D20*E20,0)</f>
        <v>0</v>
      </c>
      <c r="G20" s="5"/>
    </row>
    <row r="21" customFormat="false" ht="15" hidden="false" customHeight="false" outlineLevel="0" collapsed="false">
      <c r="A21" s="17" t="n">
        <v>17</v>
      </c>
      <c r="B21" s="18" t="s">
        <v>72</v>
      </c>
      <c r="C21" s="17" t="s">
        <v>73</v>
      </c>
      <c r="D21" s="19"/>
      <c r="E21" s="8"/>
      <c r="F21" s="20" t="n">
        <f aca="false">IF(AND(ISNUMBER(D21),ISNUMBER(E21)),D21*E21,0)</f>
        <v>0</v>
      </c>
      <c r="G21" s="5"/>
    </row>
    <row r="22" customFormat="false" ht="15" hidden="false" customHeight="false" outlineLevel="0" collapsed="false">
      <c r="A22" s="17" t="n">
        <v>18</v>
      </c>
      <c r="B22" s="18" t="s">
        <v>74</v>
      </c>
      <c r="C22" s="17" t="s">
        <v>57</v>
      </c>
      <c r="D22" s="19"/>
      <c r="E22" s="8"/>
      <c r="F22" s="20" t="n">
        <f aca="false">IF(AND(ISNUMBER(D22),ISNUMBER(E22)),D22*E22,0)</f>
        <v>0</v>
      </c>
      <c r="G22" s="5"/>
    </row>
    <row r="23" customFormat="false" ht="15" hidden="false" customHeight="false" outlineLevel="0" collapsed="false">
      <c r="A23" s="17" t="n">
        <v>19</v>
      </c>
      <c r="B23" s="18" t="s">
        <v>75</v>
      </c>
      <c r="C23" s="17" t="s">
        <v>57</v>
      </c>
      <c r="D23" s="19"/>
      <c r="E23" s="8"/>
      <c r="F23" s="20" t="n">
        <f aca="false">IF(AND(ISNUMBER(D23),ISNUMBER(E23)),D23*E23,0)</f>
        <v>0</v>
      </c>
      <c r="G23" s="5"/>
    </row>
    <row r="25" customFormat="false" ht="15" hidden="false" customHeight="false" outlineLevel="0" collapsed="false">
      <c r="B25" s="21" t="s">
        <v>76</v>
      </c>
      <c r="C25" s="21"/>
      <c r="D25" s="21"/>
      <c r="E25" s="21"/>
      <c r="F25" s="10" t="n">
        <f aca="false">SUM(F5:F23)</f>
        <v>45000000</v>
      </c>
    </row>
    <row r="26" customFormat="false" ht="15" hidden="false" customHeight="false" outlineLevel="0" collapsed="false">
      <c r="B26" s="21" t="s">
        <v>77</v>
      </c>
      <c r="C26" s="21"/>
      <c r="D26" s="21"/>
      <c r="E26" s="22" t="n">
        <f aca="false">'Ước tính nhanh'!B23</f>
        <v>0.1</v>
      </c>
      <c r="F26" s="20" t="n">
        <f aca="false">F25*E26</f>
        <v>4500000</v>
      </c>
    </row>
    <row r="27" customFormat="false" ht="15" hidden="false" customHeight="false" outlineLevel="0" collapsed="false">
      <c r="B27" s="21" t="s">
        <v>78</v>
      </c>
      <c r="C27" s="21"/>
      <c r="D27" s="21"/>
      <c r="E27" s="21"/>
      <c r="F27" s="10" t="n">
        <f aca="false">F25+F26</f>
        <v>49500000</v>
      </c>
    </row>
    <row r="28" customFormat="false" ht="15" hidden="false" customHeight="false" outlineLevel="0" collapsed="false">
      <c r="B28" s="21" t="s">
        <v>79</v>
      </c>
      <c r="C28" s="21"/>
      <c r="D28" s="21"/>
      <c r="E28" s="21"/>
      <c r="F28" s="10" t="n">
        <f aca="false">IF('Ước tính nhanh'!B6&gt;0,F27/'Ước tính nhanh'!B6,0)</f>
        <v>49500</v>
      </c>
    </row>
    <row r="29" customFormat="false" ht="15" hidden="false" customHeight="false" outlineLevel="0" collapsed="false">
      <c r="B29" s="21" t="s">
        <v>80</v>
      </c>
      <c r="C29" s="21"/>
      <c r="D29" s="21"/>
      <c r="E29" s="21"/>
      <c r="F29" s="10" t="n">
        <f aca="false">IF('Ước tính nhanh'!B7&gt;0,F27/'Ước tính nhanh'!B7,0)</f>
        <v>2475000</v>
      </c>
    </row>
    <row r="30" customFormat="false" ht="15" hidden="false" customHeight="false" outlineLevel="0" collapsed="false">
      <c r="B30" s="21" t="s">
        <v>81</v>
      </c>
      <c r="C30" s="21"/>
      <c r="D30" s="21"/>
      <c r="E30" s="21"/>
      <c r="F30" s="23" t="n">
        <f aca="false">IF('Ước tính nhanh'!B9&gt;0,F27/'Ước tính nhanh'!B9,0)</f>
        <v>0.005</v>
      </c>
    </row>
    <row r="32" customFormat="false" ht="15" hidden="false" customHeight="false" outlineLevel="0" collapsed="false">
      <c r="B32" s="2" t="s">
        <v>82</v>
      </c>
    </row>
  </sheetData>
  <mergeCells count="6">
    <mergeCell ref="B25:E25"/>
    <mergeCell ref="B26:D26"/>
    <mergeCell ref="B27:E27"/>
    <mergeCell ref="B28:E28"/>
    <mergeCell ref="B29:E29"/>
    <mergeCell ref="B30:E3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0" width="115"/>
  </cols>
  <sheetData>
    <row r="2" customFormat="false" ht="16.15" hidden="false" customHeight="false" outlineLevel="0" collapsed="false">
      <c r="B2" s="24" t="s">
        <v>83</v>
      </c>
    </row>
    <row r="3" customFormat="false" ht="23.85" hidden="false" customHeight="false" outlineLevel="0" collapsed="false">
      <c r="B3" s="25" t="s">
        <v>84</v>
      </c>
    </row>
    <row r="4" customFormat="false" ht="15" hidden="false" customHeight="false" outlineLevel="0" collapsed="false">
      <c r="B4" s="25" t="s">
        <v>85</v>
      </c>
    </row>
    <row r="5" customFormat="false" ht="23.85" hidden="false" customHeight="false" outlineLevel="0" collapsed="false">
      <c r="B5" s="25" t="s">
        <v>86</v>
      </c>
    </row>
    <row r="6" customFormat="false" ht="15" hidden="false" customHeight="false" outlineLevel="0" collapsed="false">
      <c r="B6" s="25" t="s">
        <v>87</v>
      </c>
    </row>
    <row r="7" customFormat="false" ht="15" hidden="false" customHeight="false" outlineLevel="0" collapsed="false">
      <c r="B7" s="25"/>
    </row>
    <row r="8" customFormat="false" ht="16.15" hidden="false" customHeight="false" outlineLevel="0" collapsed="false">
      <c r="B8" s="24" t="s">
        <v>88</v>
      </c>
    </row>
    <row r="9" customFormat="false" ht="15" hidden="false" customHeight="false" outlineLevel="0" collapsed="false">
      <c r="B9" s="25" t="s">
        <v>89</v>
      </c>
    </row>
    <row r="10" customFormat="false" ht="15" hidden="false" customHeight="false" outlineLevel="0" collapsed="false">
      <c r="B10" s="25" t="s">
        <v>90</v>
      </c>
    </row>
    <row r="11" customFormat="false" ht="15" hidden="false" customHeight="false" outlineLevel="0" collapsed="false">
      <c r="B11" s="25" t="s">
        <v>91</v>
      </c>
    </row>
    <row r="12" customFormat="false" ht="15" hidden="false" customHeight="false" outlineLevel="0" collapsed="false">
      <c r="B12" s="25"/>
    </row>
    <row r="13" customFormat="false" ht="16.15" hidden="false" customHeight="false" outlineLevel="0" collapsed="false">
      <c r="B13" s="24" t="s">
        <v>92</v>
      </c>
    </row>
    <row r="14" customFormat="false" ht="23.85" hidden="false" customHeight="false" outlineLevel="0" collapsed="false">
      <c r="B14" s="25" t="s">
        <v>93</v>
      </c>
    </row>
    <row r="15" customFormat="false" ht="23.85" hidden="false" customHeight="false" outlineLevel="0" collapsed="false">
      <c r="B15" s="25" t="s">
        <v>94</v>
      </c>
    </row>
    <row r="16" customFormat="false" ht="15" hidden="false" customHeight="false" outlineLevel="0" collapsed="false">
      <c r="B16" s="25"/>
    </row>
    <row r="17" customFormat="false" ht="23.85" hidden="false" customHeight="false" outlineLevel="0" collapsed="false">
      <c r="B17" s="25" t="s">
        <v>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2026-09-24T09:54:19Z</dcterms:created>
  <dc:creator>openpyxl</dc:creator>
  <dc:description/>
  <dc:language>en-US</dc:language>
  <cp:lastModifiedBy/>
  <dcterms:modified xsi:type="dcterms:W3CDTF">2026-09-24T09:54:19Z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