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Cham diem dau hieu" sheetId="1" state="visible" r:id="rId3"/>
    <sheet name="2. Du toan so bo" sheetId="2" state="visible" r:id="rId4"/>
    <sheet name="3. Checklist nghiem thu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<sst xmlns="http://schemas.openxmlformats.org/spreadsheetml/2006/main" count="148" uniqueCount="108">
  <si>
    <t xml:space="preserve">TỰ ĐÁNH GIÁ HỆ THỐNG ĐIỆN NƯỚC KHÁCH SẠN CŨ</t>
  </si>
  <si>
    <t xml:space="preserve">Romo Cons · romocons.vn/cai-tao-dien-nuoc-khach-san/ · Chọn "Có" hoặc "Không" ở cột D (ô vàng). Kết quả tự tính ở cuối bảng.</t>
  </si>
  <si>
    <t xml:space="preserve">#</t>
  </si>
  <si>
    <t xml:space="preserve">Nhóm</t>
  </si>
  <si>
    <t xml:space="preserve">Dấu hiệu</t>
  </si>
  <si>
    <t xml:space="preserve">Có / Không</t>
  </si>
  <si>
    <t xml:space="preserve">Trọng số</t>
  </si>
  <si>
    <t xml:space="preserve">Điểm</t>
  </si>
  <si>
    <t xml:space="preserve">Điện</t>
  </si>
  <si>
    <t xml:space="preserve">Aptomat tổng hoặc aptomat tầng nhảy vào giờ cao điểm</t>
  </si>
  <si>
    <t xml:space="preserve">Có</t>
  </si>
  <si>
    <t xml:space="preserve">Đèn tối, chập chờn khi điều hòa, bình nóng lạnh khởi động (sụt áp)</t>
  </si>
  <si>
    <t xml:space="preserve">Không</t>
  </si>
  <si>
    <t xml:space="preserve">Tủ điện nóng, có mùi khét, đầu cốt hoặc cầu đấu đổi màu</t>
  </si>
  <si>
    <t xml:space="preserve">Dây chắp nối nhiều lần, không còn bản vẽ, không rõ tuyến</t>
  </si>
  <si>
    <t xml:space="preserve">Mạch phòng tắm không có RCD 30mA, hoặc bấm thử RCD không nhảy</t>
  </si>
  <si>
    <t xml:space="preserve">Đã thêm nhiều tải lớn so với thiết kế (điều hòa, bếp, máy giặt, bơm nhiệt)</t>
  </si>
  <si>
    <t xml:space="preserve">Nước</t>
  </si>
  <si>
    <t xml:space="preserve">Ống cấp nước là thép mạ kẽm</t>
  </si>
  <si>
    <t xml:space="preserve">Nước vàng, có cặn vào đầu ngày ở nhiều phòng</t>
  </si>
  <si>
    <t xml:space="preserve">Áp nước yếu ở tầng trên, bơm đóng ngắt liên tục ban đêm</t>
  </si>
  <si>
    <t xml:space="preserve">Rò, thấm lặp lại ở 3 tầng trở lên trong 12 tháng</t>
  </si>
  <si>
    <t xml:space="preserve">Trần thạch cao loang ố, chân tường phòng tắm ẩm dù đã chống thấm</t>
  </si>
  <si>
    <t xml:space="preserve">Nước nóng lâu ra, phòng cuối tuyến nước không đủ nóng</t>
  </si>
  <si>
    <t xml:space="preserve">Thoát sàn hôi, tắc thường xuyên</t>
  </si>
  <si>
    <t xml:space="preserve">Kế hoạch</t>
  </si>
  <si>
    <t xml:space="preserve">Khách sạn sắp làm lại phòng tắm, trần hoặc nâng hạng sao trong 2-3 năm</t>
  </si>
  <si>
    <t xml:space="preserve">Hệ thống điện nước đã dùng trên 12 năm</t>
  </si>
  <si>
    <t xml:space="preserve">Tổng điểm</t>
  </si>
  <si>
    <t xml:space="preserve">Điểm tối đa</t>
  </si>
  <si>
    <t xml:space="preserve">Gợi ý</t>
  </si>
  <si>
    <t xml:space="preserve">Ngưỡng 8 và 15 điểm là gợi ý của Romo Cons để định hướng, không thay cho khảo sát, đo tải và thử áp thực tế. Dòng 1, 7, 10 đang chọn "Có" làm ví dụ.</t>
  </si>
  <si>
    <t xml:space="preserve">DỰ TOÁN SƠ BỘ THAY ĐIỆN NƯỚC KHÁCH SẠN (GIÁ THAM KHẢO)</t>
  </si>
  <si>
    <t xml:space="preserve">Nhập số liệu ô vàng (chữ xanh). Đơn giá là giá tham khảo thị trường 2026, chưa VAT; sửa theo báo giá nhà thầu. Liên hệ Romo Cons để khảo sát, báo giá chi tiết.</t>
  </si>
  <si>
    <t xml:space="preserve">Thông số khách sạn</t>
  </si>
  <si>
    <t xml:space="preserve">Tổng diện tích sàn cần đi lại điện (m²)</t>
  </si>
  <si>
    <t xml:space="preserve">Số phòng vệ sinh phòng ngủ</t>
  </si>
  <si>
    <t xml:space="preserve">Số khu vệ sinh chung, giặt là, bếp</t>
  </si>
  <si>
    <t xml:space="preserve">Số phòng tắm phải ốp lát lại</t>
  </si>
  <si>
    <t xml:space="preserve">Diện tích ốp lát + chống thấm mỗi phòng tắm (m²)</t>
  </si>
  <si>
    <t xml:space="preserve">Hạng mục</t>
  </si>
  <si>
    <t xml:space="preserve">Khối lượng</t>
  </si>
  <si>
    <t xml:space="preserve">Đơn vị</t>
  </si>
  <si>
    <t xml:space="preserve">Đơn giá thấp (đ)</t>
  </si>
  <si>
    <t xml:space="preserve">Đơn giá cao (đ)</t>
  </si>
  <si>
    <t xml:space="preserve">Thành tiền thấp (đ)</t>
  </si>
  <si>
    <t xml:space="preserve">Thành tiền cao (đ)</t>
  </si>
  <si>
    <t xml:space="preserve">Ghi chú / nguồn</t>
  </si>
  <si>
    <t xml:space="preserve">Đi lại điện âm tường (vật tư + nhân công)</t>
  </si>
  <si>
    <t xml:space="preserve">m² sàn</t>
  </si>
  <si>
    <t xml:space="preserve">Kenkasa 12/2025</t>
  </si>
  <si>
    <t xml:space="preserve">Cấp nước nóng lạnh trong phòng vệ sinh</t>
  </si>
  <si>
    <t xml:space="preserve">phòng</t>
  </si>
  <si>
    <t xml:space="preserve">Hoàng Tấn Phát 06/2026</t>
  </si>
  <si>
    <t xml:space="preserve">Thoát nước trong phòng vệ sinh</t>
  </si>
  <si>
    <t xml:space="preserve">Dóc tường, đục gạch cũ</t>
  </si>
  <si>
    <t xml:space="preserve">m²</t>
  </si>
  <si>
    <t xml:space="preserve">Thợ Việt 10/2026</t>
  </si>
  <si>
    <t xml:space="preserve">Chống thấm lại phòng tắm (sàn, chân tường)</t>
  </si>
  <si>
    <t xml:space="preserve">JAMA Home 05/2026; giả định 6 m²/phòng</t>
  </si>
  <si>
    <t xml:space="preserve">Ốp lát lại phòng tắm (nhân công + gạch tầm trung)</t>
  </si>
  <si>
    <t xml:space="preserve">Giả định: nhân công 135-178k + gạch 200-370k/m²</t>
  </si>
  <si>
    <t xml:space="preserve">Tủ điện tổng, cáp trục, trục ống đứng, bơm, nước nóng trung tâm</t>
  </si>
  <si>
    <t xml:space="preserve">hạng mục</t>
  </si>
  <si>
    <t xml:space="preserve">Nhập theo báo giá thiết kế</t>
  </si>
  <si>
    <t xml:space="preserve">Dự phòng phát sinh (tỷ lệ)</t>
  </si>
  <si>
    <t xml:space="preserve">Khi mở tường thường phát hiện thêm đoạn hỏng</t>
  </si>
  <si>
    <t xml:space="preserve">TỔNG DỰ TOÁN SƠ BỘ</t>
  </si>
  <si>
    <t xml:space="preserve">Quy ra đơn giá trên m² sàn</t>
  </si>
  <si>
    <t xml:space="preserve">Lưu ý: số liệu ô vàng hiện là ví dụ khách sạn 7 tầng, 20 phòng, khoảng 1.000 m² sàn. Đây là giá tham khảo, chưa gồm thiết bị vệ sinh, đèn, VAT. Để có báo giá chi tiết, liên hệ Romo Cons khảo sát hiện trạng.</t>
  </si>
  <si>
    <t xml:space="preserve">CHECKLIST NGHIỆM THU ĐIỆN NƯỚC SAU KHI THAY (LÀM TRƯỚC KHI ỐP LÁT, ĐÓNG TRẦN)</t>
  </si>
  <si>
    <t xml:space="preserve">Đánh dấu "Đạt / Chưa đạt" ở cột D (ô vàng); ghi kết quả đo vào cột E.</t>
  </si>
  <si>
    <t xml:space="preserve">Hệ thống</t>
  </si>
  <si>
    <t xml:space="preserve">Nội dung kiểm tra</t>
  </si>
  <si>
    <t xml:space="preserve">Đạt / Chưa đạt</t>
  </si>
  <si>
    <t xml:space="preserve">Kết quả đo, ghi chú</t>
  </si>
  <si>
    <t xml:space="preserve">Căn cứ</t>
  </si>
  <si>
    <t xml:space="preserve">Cấp nước</t>
  </si>
  <si>
    <t xml:space="preserve">Thử áp ống cấp lạnh, nóng: áp làm việc + 5 daN/cm², ≤10 daN/cm², 10 phút, giảm ≤0,5 daN/cm²</t>
  </si>
  <si>
    <t xml:space="preserve">TCVN 4519:1988 mục 4.3</t>
  </si>
  <si>
    <t xml:space="preserve">Thử áp trước khi lắp dụng cụ lấy nước, thử riêng từng trục, từng tầng</t>
  </si>
  <si>
    <t xml:space="preserve">TCVN 4519:1988 mục 4.4</t>
  </si>
  <si>
    <t xml:space="preserve">Tẩy rửa, khử trùng hệ thống trước khi sử dụng</t>
  </si>
  <si>
    <t xml:space="preserve">TCVN 4519:1988 mục 4.2</t>
  </si>
  <si>
    <t xml:space="preserve">Nước nóng</t>
  </si>
  <si>
    <t xml:space="preserve">Đo nhiệt độ nước nóng ở điểm xa nhất mạng phân phối; thời gian chờ nước nóng</t>
  </si>
  <si>
    <t xml:space="preserve">TCVN 4519:1988 mục 4.5</t>
  </si>
  <si>
    <t xml:space="preserve">Bồn chứa khoảng 60°C, đường ống không dưới khoảng 50°C; bảo ôn toàn tuyến</t>
  </si>
  <si>
    <t xml:space="preserve">WHO 2007 (Legionella)</t>
  </si>
  <si>
    <t xml:space="preserve">Thoát nước</t>
  </si>
  <si>
    <t xml:space="preserve">Thử kín ống thoát (đổ đầy nước), kiểm tra thoát thông ở từng phễu, bồn cầu, lavabo</t>
  </si>
  <si>
    <t xml:space="preserve">Kiểm tra độ dốc, ống thông hơi, cửa thăm ống đứng</t>
  </si>
  <si>
    <t xml:space="preserve">Kết cấu, PCCC</t>
  </si>
  <si>
    <t xml:space="preserve">Lỗ xuyên sàn khoan đúng vị trí kỹ sư kết cấu duyệt; chèn bịt chống cháy quanh ống, cáp</t>
  </si>
  <si>
    <t xml:space="preserve">QCVN 06:2022/BXD</t>
  </si>
  <si>
    <t xml:space="preserve">Đo điện trở cách điện từng mạch, ghi biên bản theo tầng</t>
  </si>
  <si>
    <t xml:space="preserve">Thử tác động RCD ≤30mA ở mọi mạch phòng tắm, ổ cắm</t>
  </si>
  <si>
    <t xml:space="preserve">QCVN 12:2014/BXD 2.10.2.4</t>
  </si>
  <si>
    <t xml:space="preserve">Đo điện trở nối đất; kiểm tra dây PE đến ổ cắm, vỏ bình nóng lạnh</t>
  </si>
  <si>
    <t xml:space="preserve">Theo thiết kế</t>
  </si>
  <si>
    <t xml:space="preserve">Đo tải từng pha khi gần kín phòng; chỉnh phân pha nếu lệch</t>
  </si>
  <si>
    <t xml:space="preserve">Lộ điện dịch vụ an toàn (chiếu sáng sự cố, bơm chữa cháy, hút khói, thang máy) tách riêng</t>
  </si>
  <si>
    <t xml:space="preserve">QCVN 12:2014/BXD 2.3.6</t>
  </si>
  <si>
    <t xml:space="preserve">Kiểm tra nhiệt tủ điện bằng camera nhiệt sau 1-2 tuần vận hành tải cao</t>
  </si>
  <si>
    <t xml:space="preserve">Hồ sơ</t>
  </si>
  <si>
    <t xml:space="preserve">Ảnh và kích thước tuyến ống, dây trước khi che kín; bản vẽ hoàn công; nhãn mạch trong cánh tủ</t>
  </si>
  <si>
    <t xml:space="preserve">Số mục đạt</t>
  </si>
  <si>
    <t xml:space="preserve">Romo Cons · Tổng thầu thi công khách sạn · romocons.vn · Nhờ kỹ sư khảo sát miễn phí qua trang romocons.vn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</si>
</sst>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62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9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n">
        <v>1</v>
      </c>
      <c r="B5" s="4" t="s">
        <v>8</v>
      </c>
      <c r="C5" s="4" t="s">
        <v>9</v>
      </c>
      <c r="D5" s="5" t="s">
        <v>10</v>
      </c>
      <c r="E5" s="4" t="n">
        <v>3</v>
      </c>
      <c r="F5" s="4" t="n">
        <f aca="false">IF(D5="Có",E5,0)</f>
        <v>3</v>
      </c>
    </row>
    <row r="6" customFormat="false" ht="26.85" hidden="false" customHeight="false" outlineLevel="0" collapsed="false">
      <c r="A6" s="4" t="n">
        <v>2</v>
      </c>
      <c r="B6" s="4" t="s">
        <v>8</v>
      </c>
      <c r="C6" s="4" t="s">
        <v>11</v>
      </c>
      <c r="D6" s="5" t="s">
        <v>12</v>
      </c>
      <c r="E6" s="4" t="n">
        <v>2</v>
      </c>
      <c r="F6" s="4" t="n">
        <f aca="false">IF(D6="Có",E6,0)</f>
        <v>0</v>
      </c>
    </row>
    <row r="7" customFormat="false" ht="15" hidden="false" customHeight="false" outlineLevel="0" collapsed="false">
      <c r="A7" s="4" t="n">
        <v>3</v>
      </c>
      <c r="B7" s="4" t="s">
        <v>8</v>
      </c>
      <c r="C7" s="4" t="s">
        <v>13</v>
      </c>
      <c r="D7" s="5" t="s">
        <v>12</v>
      </c>
      <c r="E7" s="4" t="n">
        <v>3</v>
      </c>
      <c r="F7" s="4" t="n">
        <f aca="false">IF(D7="Có",E7,0)</f>
        <v>0</v>
      </c>
    </row>
    <row r="8" customFormat="false" ht="15" hidden="false" customHeight="false" outlineLevel="0" collapsed="false">
      <c r="A8" s="4" t="n">
        <v>4</v>
      </c>
      <c r="B8" s="4" t="s">
        <v>8</v>
      </c>
      <c r="C8" s="4" t="s">
        <v>14</v>
      </c>
      <c r="D8" s="5" t="s">
        <v>12</v>
      </c>
      <c r="E8" s="4" t="n">
        <v>2</v>
      </c>
      <c r="F8" s="4" t="n">
        <f aca="false">IF(D8="Có",E8,0)</f>
        <v>0</v>
      </c>
    </row>
    <row r="9" customFormat="false" ht="26.85" hidden="false" customHeight="false" outlineLevel="0" collapsed="false">
      <c r="A9" s="4" t="n">
        <v>5</v>
      </c>
      <c r="B9" s="4" t="s">
        <v>8</v>
      </c>
      <c r="C9" s="4" t="s">
        <v>15</v>
      </c>
      <c r="D9" s="5" t="s">
        <v>12</v>
      </c>
      <c r="E9" s="4" t="n">
        <v>3</v>
      </c>
      <c r="F9" s="4" t="n">
        <f aca="false">IF(D9="Có",E9,0)</f>
        <v>0</v>
      </c>
    </row>
    <row r="10" customFormat="false" ht="26.85" hidden="false" customHeight="false" outlineLevel="0" collapsed="false">
      <c r="A10" s="4" t="n">
        <v>6</v>
      </c>
      <c r="B10" s="4" t="s">
        <v>8</v>
      </c>
      <c r="C10" s="4" t="s">
        <v>16</v>
      </c>
      <c r="D10" s="5" t="s">
        <v>12</v>
      </c>
      <c r="E10" s="4" t="n">
        <v>2</v>
      </c>
      <c r="F10" s="4" t="n">
        <f aca="false">IF(D10="Có",E10,0)</f>
        <v>0</v>
      </c>
    </row>
    <row r="11" customFormat="false" ht="15" hidden="false" customHeight="false" outlineLevel="0" collapsed="false">
      <c r="A11" s="4" t="n">
        <v>7</v>
      </c>
      <c r="B11" s="4" t="s">
        <v>17</v>
      </c>
      <c r="C11" s="4" t="s">
        <v>18</v>
      </c>
      <c r="D11" s="5" t="s">
        <v>10</v>
      </c>
      <c r="E11" s="4" t="n">
        <v>3</v>
      </c>
      <c r="F11" s="4" t="n">
        <f aca="false">IF(D11="Có",E11,0)</f>
        <v>3</v>
      </c>
    </row>
    <row r="12" customFormat="false" ht="15" hidden="false" customHeight="false" outlineLevel="0" collapsed="false">
      <c r="A12" s="4" t="n">
        <v>8</v>
      </c>
      <c r="B12" s="4" t="s">
        <v>17</v>
      </c>
      <c r="C12" s="4" t="s">
        <v>19</v>
      </c>
      <c r="D12" s="5" t="s">
        <v>12</v>
      </c>
      <c r="E12" s="4" t="n">
        <v>3</v>
      </c>
      <c r="F12" s="4" t="n">
        <f aca="false">IF(D12="Có",E12,0)</f>
        <v>0</v>
      </c>
    </row>
    <row r="13" customFormat="false" ht="15" hidden="false" customHeight="false" outlineLevel="0" collapsed="false">
      <c r="A13" s="4" t="n">
        <v>9</v>
      </c>
      <c r="B13" s="4" t="s">
        <v>17</v>
      </c>
      <c r="C13" s="4" t="s">
        <v>20</v>
      </c>
      <c r="D13" s="5" t="s">
        <v>12</v>
      </c>
      <c r="E13" s="4" t="n">
        <v>2</v>
      </c>
      <c r="F13" s="4" t="n">
        <f aca="false">IF(D13="Có",E13,0)</f>
        <v>0</v>
      </c>
    </row>
    <row r="14" customFormat="false" ht="15" hidden="false" customHeight="false" outlineLevel="0" collapsed="false">
      <c r="A14" s="4" t="n">
        <v>10</v>
      </c>
      <c r="B14" s="4" t="s">
        <v>17</v>
      </c>
      <c r="C14" s="4" t="s">
        <v>21</v>
      </c>
      <c r="D14" s="5" t="s">
        <v>10</v>
      </c>
      <c r="E14" s="4" t="n">
        <v>3</v>
      </c>
      <c r="F14" s="4" t="n">
        <f aca="false">IF(D14="Có",E14,0)</f>
        <v>3</v>
      </c>
    </row>
    <row r="15" customFormat="false" ht="26.85" hidden="false" customHeight="false" outlineLevel="0" collapsed="false">
      <c r="A15" s="4" t="n">
        <v>11</v>
      </c>
      <c r="B15" s="4" t="s">
        <v>17</v>
      </c>
      <c r="C15" s="4" t="s">
        <v>22</v>
      </c>
      <c r="D15" s="5" t="s">
        <v>12</v>
      </c>
      <c r="E15" s="4" t="n">
        <v>2</v>
      </c>
      <c r="F15" s="4" t="n">
        <f aca="false">IF(D15="Có",E15,0)</f>
        <v>0</v>
      </c>
    </row>
    <row r="16" customFormat="false" ht="15" hidden="false" customHeight="false" outlineLevel="0" collapsed="false">
      <c r="A16" s="4" t="n">
        <v>12</v>
      </c>
      <c r="B16" s="4" t="s">
        <v>17</v>
      </c>
      <c r="C16" s="4" t="s">
        <v>23</v>
      </c>
      <c r="D16" s="5" t="s">
        <v>12</v>
      </c>
      <c r="E16" s="4" t="n">
        <v>1</v>
      </c>
      <c r="F16" s="4" t="n">
        <f aca="false">IF(D16="Có",E16,0)</f>
        <v>0</v>
      </c>
    </row>
    <row r="17" customFormat="false" ht="15" hidden="false" customHeight="false" outlineLevel="0" collapsed="false">
      <c r="A17" s="4" t="n">
        <v>13</v>
      </c>
      <c r="B17" s="4" t="s">
        <v>17</v>
      </c>
      <c r="C17" s="4" t="s">
        <v>24</v>
      </c>
      <c r="D17" s="5" t="s">
        <v>12</v>
      </c>
      <c r="E17" s="4" t="n">
        <v>1</v>
      </c>
      <c r="F17" s="4" t="n">
        <f aca="false">IF(D17="Có",E17,0)</f>
        <v>0</v>
      </c>
    </row>
    <row r="18" customFormat="false" ht="26.85" hidden="false" customHeight="false" outlineLevel="0" collapsed="false">
      <c r="A18" s="4" t="n">
        <v>14</v>
      </c>
      <c r="B18" s="4" t="s">
        <v>25</v>
      </c>
      <c r="C18" s="4" t="s">
        <v>26</v>
      </c>
      <c r="D18" s="5" t="s">
        <v>12</v>
      </c>
      <c r="E18" s="4" t="n">
        <v>3</v>
      </c>
      <c r="F18" s="4" t="n">
        <f aca="false">IF(D18="Có",E18,0)</f>
        <v>0</v>
      </c>
    </row>
    <row r="19" customFormat="false" ht="15" hidden="false" customHeight="false" outlineLevel="0" collapsed="false">
      <c r="A19" s="4" t="n">
        <v>15</v>
      </c>
      <c r="B19" s="4" t="s">
        <v>25</v>
      </c>
      <c r="C19" s="4" t="s">
        <v>27</v>
      </c>
      <c r="D19" s="5" t="s">
        <v>12</v>
      </c>
      <c r="E19" s="4" t="n">
        <v>2</v>
      </c>
      <c r="F19" s="4" t="n">
        <f aca="false">IF(D19="Có",E19,0)</f>
        <v>0</v>
      </c>
    </row>
    <row r="21" customFormat="false" ht="15" hidden="false" customHeight="false" outlineLevel="0" collapsed="false">
      <c r="C21" s="6" t="s">
        <v>28</v>
      </c>
      <c r="F21" s="6" t="n">
        <f aca="false">SUM(F5:F19)</f>
        <v>9</v>
      </c>
    </row>
    <row r="22" customFormat="false" ht="15" hidden="false" customHeight="false" outlineLevel="0" collapsed="false">
      <c r="C22" s="6" t="s">
        <v>29</v>
      </c>
      <c r="F22" s="4" t="n">
        <f aca="false">SUM(E5:E19)</f>
        <v>35</v>
      </c>
    </row>
    <row r="23" customFormat="false" ht="31.5" hidden="false" customHeight="true" outlineLevel="0" collapsed="false">
      <c r="C23" s="6" t="s">
        <v>30</v>
      </c>
      <c r="D23" s="7" t="str">
        <f aca="false">IF(F21&gt;=15,"Nên khảo sát toàn bộ, cân nhắc thay toàn bộ cùng đợt hoàn thiện",IF(F21&gt;=8,"Khảo sát kỹ: thay trục đứng, tủ điện; nhánh trong phòng tùy hiện trạng","Sửa cục bộ và theo dõi trong sổ bảo trì"))</f>
        <v>Khảo sát kỹ: thay trục đứng, tủ điện; nhánh trong phòng tùy hiện trạng</v>
      </c>
      <c r="E23" s="7"/>
      <c r="F23" s="7"/>
    </row>
    <row r="25" customFormat="false" ht="30" hidden="false" customHeight="true" outlineLevel="0" collapsed="false">
      <c r="C25" s="4" t="s">
        <v>31</v>
      </c>
      <c r="D25" s="4"/>
      <c r="E25" s="4"/>
      <c r="F25" s="4"/>
    </row>
  </sheetData>
  <mergeCells count="2">
    <mergeCell ref="D23:F23"/>
    <mergeCell ref="C25:F25"/>
  </mergeCells>
  <dataValidations count="1">
    <dataValidation allowBlank="true" errorStyle="stop" operator="between" showDropDown="false" showErrorMessage="false" showInputMessage="false" sqref="D5:D19" type="list">
      <formula1>"Có,Không"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5" min="4" style="0" width="15"/>
    <col collapsed="false" customWidth="true" hidden="false" outlineLevel="0" max="7" min="6" style="0" width="17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4" customFormat="false" ht="15" hidden="false" customHeight="false" outlineLevel="0" collapsed="false">
      <c r="A4" s="6" t="s">
        <v>34</v>
      </c>
    </row>
    <row r="5" customFormat="false" ht="15" hidden="false" customHeight="false" outlineLevel="0" collapsed="false">
      <c r="A5" s="4" t="s">
        <v>35</v>
      </c>
      <c r="B5" s="8" t="n">
        <v>1000</v>
      </c>
    </row>
    <row r="6" customFormat="false" ht="15" hidden="false" customHeight="false" outlineLevel="0" collapsed="false">
      <c r="A6" s="4" t="s">
        <v>36</v>
      </c>
      <c r="B6" s="8" t="n">
        <v>20</v>
      </c>
    </row>
    <row r="7" customFormat="false" ht="15" hidden="false" customHeight="false" outlineLevel="0" collapsed="false">
      <c r="A7" s="4" t="s">
        <v>37</v>
      </c>
      <c r="B7" s="8" t="n">
        <v>3</v>
      </c>
    </row>
    <row r="8" customFormat="false" ht="15" hidden="false" customHeight="false" outlineLevel="0" collapsed="false">
      <c r="A8" s="4" t="s">
        <v>38</v>
      </c>
      <c r="B8" s="8" t="n">
        <v>20</v>
      </c>
    </row>
    <row r="9" customFormat="false" ht="15" hidden="false" customHeight="false" outlineLevel="0" collapsed="false">
      <c r="A9" s="4" t="s">
        <v>39</v>
      </c>
      <c r="B9" s="8" t="n">
        <v>24</v>
      </c>
    </row>
    <row r="11" customFormat="false" ht="26.85" hidden="false" customHeight="false" outlineLevel="0" collapsed="false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3" t="s">
        <v>46</v>
      </c>
      <c r="H11" s="3" t="s">
        <v>47</v>
      </c>
    </row>
    <row r="12" customFormat="false" ht="15" hidden="false" customHeight="false" outlineLevel="0" collapsed="false">
      <c r="A12" s="4" t="s">
        <v>48</v>
      </c>
      <c r="B12" s="9" t="n">
        <f aca="false">B5</f>
        <v>1000</v>
      </c>
      <c r="C12" s="4" t="s">
        <v>49</v>
      </c>
      <c r="D12" s="8" t="n">
        <v>200000</v>
      </c>
      <c r="E12" s="8" t="n">
        <v>350000</v>
      </c>
      <c r="F12" s="9" t="n">
        <f aca="false">B12*D12</f>
        <v>200000000</v>
      </c>
      <c r="G12" s="9" t="n">
        <f aca="false">B12*E12</f>
        <v>350000000</v>
      </c>
      <c r="H12" s="4" t="s">
        <v>50</v>
      </c>
    </row>
    <row r="13" customFormat="false" ht="15" hidden="false" customHeight="false" outlineLevel="0" collapsed="false">
      <c r="A13" s="4" t="s">
        <v>51</v>
      </c>
      <c r="B13" s="9" t="n">
        <f aca="false">B6+B7</f>
        <v>23</v>
      </c>
      <c r="C13" s="4" t="s">
        <v>52</v>
      </c>
      <c r="D13" s="8" t="n">
        <v>1900000</v>
      </c>
      <c r="E13" s="8" t="n">
        <v>2600000</v>
      </c>
      <c r="F13" s="9" t="n">
        <f aca="false">B13*D13</f>
        <v>43700000</v>
      </c>
      <c r="G13" s="9" t="n">
        <f aca="false">B13*E13</f>
        <v>59800000</v>
      </c>
      <c r="H13" s="4" t="s">
        <v>53</v>
      </c>
    </row>
    <row r="14" customFormat="false" ht="15" hidden="false" customHeight="false" outlineLevel="0" collapsed="false">
      <c r="A14" s="4" t="s">
        <v>54</v>
      </c>
      <c r="B14" s="9" t="n">
        <f aca="false">B6+B7</f>
        <v>23</v>
      </c>
      <c r="C14" s="4" t="s">
        <v>52</v>
      </c>
      <c r="D14" s="8" t="n">
        <v>1700000</v>
      </c>
      <c r="E14" s="8" t="n">
        <v>2200000</v>
      </c>
      <c r="F14" s="9" t="n">
        <f aca="false">B14*D14</f>
        <v>39100000</v>
      </c>
      <c r="G14" s="9" t="n">
        <f aca="false">B14*E14</f>
        <v>50600000</v>
      </c>
      <c r="H14" s="4" t="s">
        <v>53</v>
      </c>
    </row>
    <row r="15" customFormat="false" ht="15" hidden="false" customHeight="false" outlineLevel="0" collapsed="false">
      <c r="A15" s="4" t="s">
        <v>55</v>
      </c>
      <c r="B15" s="9" t="n">
        <f aca="false">B8*B9</f>
        <v>480</v>
      </c>
      <c r="C15" s="4" t="s">
        <v>56</v>
      </c>
      <c r="D15" s="8" t="n">
        <v>54000</v>
      </c>
      <c r="E15" s="8" t="n">
        <v>108000</v>
      </c>
      <c r="F15" s="9" t="n">
        <f aca="false">B15*D15</f>
        <v>25920000</v>
      </c>
      <c r="G15" s="9" t="n">
        <f aca="false">B15*E15</f>
        <v>51840000</v>
      </c>
      <c r="H15" s="4" t="s">
        <v>57</v>
      </c>
    </row>
    <row r="16" customFormat="false" ht="15" hidden="false" customHeight="false" outlineLevel="0" collapsed="false">
      <c r="A16" s="4" t="s">
        <v>58</v>
      </c>
      <c r="B16" s="9" t="n">
        <f aca="false">B8*6</f>
        <v>120</v>
      </c>
      <c r="C16" s="4" t="s">
        <v>56</v>
      </c>
      <c r="D16" s="8" t="n">
        <v>150000</v>
      </c>
      <c r="E16" s="8" t="n">
        <v>280000</v>
      </c>
      <c r="F16" s="9" t="n">
        <f aca="false">B16*D16</f>
        <v>18000000</v>
      </c>
      <c r="G16" s="9" t="n">
        <f aca="false">B16*E16</f>
        <v>33600000</v>
      </c>
      <c r="H16" s="4" t="s">
        <v>59</v>
      </c>
    </row>
    <row r="17" customFormat="false" ht="26.85" hidden="false" customHeight="false" outlineLevel="0" collapsed="false">
      <c r="A17" s="4" t="s">
        <v>60</v>
      </c>
      <c r="B17" s="9" t="n">
        <f aca="false">B8*B9</f>
        <v>480</v>
      </c>
      <c r="C17" s="4" t="s">
        <v>56</v>
      </c>
      <c r="D17" s="8" t="n">
        <v>350000</v>
      </c>
      <c r="E17" s="8" t="n">
        <v>550000</v>
      </c>
      <c r="F17" s="9" t="n">
        <f aca="false">B17*D17</f>
        <v>168000000</v>
      </c>
      <c r="G17" s="9" t="n">
        <f aca="false">B17*E17</f>
        <v>264000000</v>
      </c>
      <c r="H17" s="4" t="s">
        <v>61</v>
      </c>
    </row>
    <row r="18" customFormat="false" ht="26.85" hidden="false" customHeight="false" outlineLevel="0" collapsed="false">
      <c r="A18" s="4" t="s">
        <v>62</v>
      </c>
      <c r="B18" s="9" t="n">
        <v>1</v>
      </c>
      <c r="C18" s="4" t="s">
        <v>63</v>
      </c>
      <c r="D18" s="8" t="n">
        <v>0</v>
      </c>
      <c r="E18" s="8" t="n">
        <v>0</v>
      </c>
      <c r="F18" s="9" t="n">
        <f aca="false">B18*D18</f>
        <v>0</v>
      </c>
      <c r="G18" s="9" t="n">
        <f aca="false">B18*E18</f>
        <v>0</v>
      </c>
      <c r="H18" s="4" t="s">
        <v>64</v>
      </c>
    </row>
    <row r="19" customFormat="false" ht="26.85" hidden="false" customHeight="false" outlineLevel="0" collapsed="false">
      <c r="A19" s="6" t="s">
        <v>65</v>
      </c>
      <c r="D19" s="10" t="n">
        <v>0.15</v>
      </c>
      <c r="E19" s="10" t="n">
        <v>0.2</v>
      </c>
      <c r="F19" s="9" t="n">
        <f aca="false">SUM(F12:F18)*D19</f>
        <v>74208000</v>
      </c>
      <c r="G19" s="9" t="n">
        <f aca="false">SUM(G12:G18)*E19</f>
        <v>161968000</v>
      </c>
      <c r="H19" s="4" t="s">
        <v>66</v>
      </c>
    </row>
    <row r="20" customFormat="false" ht="15" hidden="false" customHeight="false" outlineLevel="0" collapsed="false">
      <c r="A20" s="6" t="s">
        <v>67</v>
      </c>
      <c r="F20" s="11" t="n">
        <f aca="false">SUM(F12:F19)</f>
        <v>568928000</v>
      </c>
      <c r="G20" s="11" t="n">
        <f aca="false">SUM(G12:G19)</f>
        <v>971808000</v>
      </c>
    </row>
    <row r="21" customFormat="false" ht="15" hidden="false" customHeight="false" outlineLevel="0" collapsed="false">
      <c r="A21" s="6" t="s">
        <v>68</v>
      </c>
      <c r="F21" s="9" t="n">
        <f aca="false">IF(B5&gt;0,F20/B5,0)</f>
        <v>568928</v>
      </c>
      <c r="G21" s="9" t="n">
        <f aca="false">IF(B5&gt;0,G20/B5,0)</f>
        <v>971808</v>
      </c>
    </row>
    <row r="23" customFormat="false" ht="31.5" hidden="false" customHeight="true" outlineLevel="0" collapsed="false">
      <c r="A23" s="4" t="s">
        <v>69</v>
      </c>
      <c r="B23" s="4"/>
      <c r="C23" s="4"/>
      <c r="D23" s="4"/>
      <c r="E23" s="4"/>
      <c r="F23" s="4"/>
      <c r="G23" s="4"/>
      <c r="H23" s="4"/>
    </row>
  </sheetData>
  <mergeCells count="1">
    <mergeCell ref="A23:H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70"/>
    <col collapsed="false" customWidth="true" hidden="false" outlineLevel="0" max="4" min="4" style="0" width="14"/>
    <col collapsed="false" customWidth="true" hidden="false" outlineLevel="0" max="6" min="5" style="0" width="26"/>
  </cols>
  <sheetData>
    <row r="1" customFormat="false" ht="17.35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4" customFormat="false" ht="26.85" hidden="false" customHeight="false" outlineLevel="0" collapsed="false">
      <c r="A4" s="3" t="s">
        <v>2</v>
      </c>
      <c r="B4" s="3" t="s">
        <v>72</v>
      </c>
      <c r="C4" s="3" t="s">
        <v>73</v>
      </c>
      <c r="D4" s="3" t="s">
        <v>74</v>
      </c>
      <c r="E4" s="3" t="s">
        <v>75</v>
      </c>
      <c r="F4" s="3" t="s">
        <v>76</v>
      </c>
    </row>
    <row r="5" customFormat="false" ht="26.85" hidden="false" customHeight="false" outlineLevel="0" collapsed="false">
      <c r="A5" s="4" t="n">
        <v>1</v>
      </c>
      <c r="B5" s="4" t="s">
        <v>77</v>
      </c>
      <c r="C5" s="4" t="s">
        <v>78</v>
      </c>
      <c r="D5" s="5"/>
      <c r="E5" s="5"/>
      <c r="F5" s="4" t="s">
        <v>79</v>
      </c>
    </row>
    <row r="6" customFormat="false" ht="15" hidden="false" customHeight="false" outlineLevel="0" collapsed="false">
      <c r="A6" s="4" t="n">
        <v>2</v>
      </c>
      <c r="B6" s="4" t="s">
        <v>77</v>
      </c>
      <c r="C6" s="4" t="s">
        <v>80</v>
      </c>
      <c r="D6" s="5"/>
      <c r="E6" s="5"/>
      <c r="F6" s="4" t="s">
        <v>81</v>
      </c>
    </row>
    <row r="7" customFormat="false" ht="15" hidden="false" customHeight="false" outlineLevel="0" collapsed="false">
      <c r="A7" s="4" t="n">
        <v>3</v>
      </c>
      <c r="B7" s="4" t="s">
        <v>77</v>
      </c>
      <c r="C7" s="4" t="s">
        <v>82</v>
      </c>
      <c r="D7" s="5"/>
      <c r="E7" s="5"/>
      <c r="F7" s="4" t="s">
        <v>83</v>
      </c>
    </row>
    <row r="8" customFormat="false" ht="26.85" hidden="false" customHeight="false" outlineLevel="0" collapsed="false">
      <c r="A8" s="4" t="n">
        <v>4</v>
      </c>
      <c r="B8" s="4" t="s">
        <v>84</v>
      </c>
      <c r="C8" s="4" t="s">
        <v>85</v>
      </c>
      <c r="D8" s="5"/>
      <c r="E8" s="5"/>
      <c r="F8" s="4" t="s">
        <v>86</v>
      </c>
    </row>
    <row r="9" customFormat="false" ht="26.85" hidden="false" customHeight="false" outlineLevel="0" collapsed="false">
      <c r="A9" s="4" t="n">
        <v>5</v>
      </c>
      <c r="B9" s="4" t="s">
        <v>84</v>
      </c>
      <c r="C9" s="4" t="s">
        <v>87</v>
      </c>
      <c r="D9" s="5"/>
      <c r="E9" s="5"/>
      <c r="F9" s="4" t="s">
        <v>88</v>
      </c>
    </row>
    <row r="10" customFormat="false" ht="26.85" hidden="false" customHeight="false" outlineLevel="0" collapsed="false">
      <c r="A10" s="4" t="n">
        <v>6</v>
      </c>
      <c r="B10" s="4" t="s">
        <v>89</v>
      </c>
      <c r="C10" s="4" t="s">
        <v>90</v>
      </c>
      <c r="D10" s="5"/>
      <c r="E10" s="5"/>
      <c r="F10" s="4"/>
    </row>
    <row r="11" customFormat="false" ht="15" hidden="false" customHeight="false" outlineLevel="0" collapsed="false">
      <c r="A11" s="4" t="n">
        <v>7</v>
      </c>
      <c r="B11" s="4" t="s">
        <v>89</v>
      </c>
      <c r="C11" s="4" t="s">
        <v>91</v>
      </c>
      <c r="D11" s="5"/>
      <c r="E11" s="5"/>
      <c r="F11" s="4"/>
    </row>
    <row r="12" customFormat="false" ht="26.85" hidden="false" customHeight="false" outlineLevel="0" collapsed="false">
      <c r="A12" s="4" t="n">
        <v>8</v>
      </c>
      <c r="B12" s="4" t="s">
        <v>92</v>
      </c>
      <c r="C12" s="4" t="s">
        <v>93</v>
      </c>
      <c r="D12" s="5"/>
      <c r="E12" s="5"/>
      <c r="F12" s="4" t="s">
        <v>94</v>
      </c>
    </row>
    <row r="13" customFormat="false" ht="15" hidden="false" customHeight="false" outlineLevel="0" collapsed="false">
      <c r="A13" s="4" t="n">
        <v>9</v>
      </c>
      <c r="B13" s="4" t="s">
        <v>8</v>
      </c>
      <c r="C13" s="4" t="s">
        <v>95</v>
      </c>
      <c r="D13" s="5"/>
      <c r="E13" s="5"/>
      <c r="F13" s="4"/>
    </row>
    <row r="14" customFormat="false" ht="26.85" hidden="false" customHeight="false" outlineLevel="0" collapsed="false">
      <c r="A14" s="4" t="n">
        <v>10</v>
      </c>
      <c r="B14" s="4" t="s">
        <v>8</v>
      </c>
      <c r="C14" s="4" t="s">
        <v>96</v>
      </c>
      <c r="D14" s="5"/>
      <c r="E14" s="5"/>
      <c r="F14" s="4" t="s">
        <v>97</v>
      </c>
    </row>
    <row r="15" customFormat="false" ht="15" hidden="false" customHeight="false" outlineLevel="0" collapsed="false">
      <c r="A15" s="4" t="n">
        <v>11</v>
      </c>
      <c r="B15" s="4" t="s">
        <v>8</v>
      </c>
      <c r="C15" s="4" t="s">
        <v>98</v>
      </c>
      <c r="D15" s="5"/>
      <c r="E15" s="5"/>
      <c r="F15" s="4" t="s">
        <v>99</v>
      </c>
    </row>
    <row r="16" customFormat="false" ht="15" hidden="false" customHeight="false" outlineLevel="0" collapsed="false">
      <c r="A16" s="4" t="n">
        <v>12</v>
      </c>
      <c r="B16" s="4" t="s">
        <v>8</v>
      </c>
      <c r="C16" s="4" t="s">
        <v>100</v>
      </c>
      <c r="D16" s="5"/>
      <c r="E16" s="5"/>
      <c r="F16" s="4"/>
    </row>
    <row r="17" customFormat="false" ht="26.85" hidden="false" customHeight="false" outlineLevel="0" collapsed="false">
      <c r="A17" s="4" t="n">
        <v>13</v>
      </c>
      <c r="B17" s="4" t="s">
        <v>8</v>
      </c>
      <c r="C17" s="4" t="s">
        <v>101</v>
      </c>
      <c r="D17" s="5"/>
      <c r="E17" s="5"/>
      <c r="F17" s="4" t="s">
        <v>102</v>
      </c>
    </row>
    <row r="18" customFormat="false" ht="15" hidden="false" customHeight="false" outlineLevel="0" collapsed="false">
      <c r="A18" s="4" t="n">
        <v>14</v>
      </c>
      <c r="B18" s="4" t="s">
        <v>8</v>
      </c>
      <c r="C18" s="4" t="s">
        <v>103</v>
      </c>
      <c r="D18" s="5"/>
      <c r="E18" s="5"/>
      <c r="F18" s="4"/>
    </row>
    <row r="19" customFormat="false" ht="26.85" hidden="false" customHeight="false" outlineLevel="0" collapsed="false">
      <c r="A19" s="4" t="n">
        <v>15</v>
      </c>
      <c r="B19" s="4" t="s">
        <v>104</v>
      </c>
      <c r="C19" s="4" t="s">
        <v>105</v>
      </c>
      <c r="D19" s="5"/>
      <c r="E19" s="5"/>
      <c r="F19" s="4"/>
    </row>
    <row r="21" customFormat="false" ht="15" hidden="false" customHeight="false" outlineLevel="0" collapsed="false">
      <c r="C21" s="6" t="s">
        <v>106</v>
      </c>
      <c r="D21" s="6" t="str">
        <f aca="false">COUNTIF(D5:D19,"Đạt")&amp;"/"&amp;15</f>
        <v>0/15</v>
      </c>
    </row>
    <row r="23" customFormat="false" ht="26.85" hidden="false" customHeight="false" outlineLevel="0" collapsed="false">
      <c r="C23" s="4" t="s">
        <v>107</v>
      </c>
    </row>
  </sheetData>
  <dataValidations count="1">
    <dataValidation allowBlank="true" errorStyle="stop" operator="between" showDropDown="false" showErrorMessage="false" showInputMessage="false" sqref="D5:D19" type="list">
      <formula1>"Đạt,Chưa đạt"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2026-10-29T09:09:16Z</dcterms:created>
  <dc:creator>openpyxl</dc:creator>
  <dc:description/>
  <dc:language>en-US</dc:language>
  <cp:lastModifiedBy/>
  <dcterms:modified xsi:type="dcterms:W3CDTF">2026-10-29T09:09:16Z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